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codeName="Questa_cartella_di_lavoro" defaultThemeVersion="124226"/>
  <xr:revisionPtr revIDLastSave="0" documentId="13_ncr:1_{9CE8DCE8-17D8-4926-845C-2B444B4CE9B5}" xr6:coauthVersionLast="36" xr6:coauthVersionMax="36" xr10:uidLastSave="{00000000-0000-0000-0000-000000000000}"/>
  <bookViews>
    <workbookView xWindow="0" yWindow="0" windowWidth="21570" windowHeight="7890" xr2:uid="{00000000-000D-0000-FFFF-FFFF00000000}"/>
  </bookViews>
  <sheets>
    <sheet name="Schema offerta econ " sheetId="1" r:id="rId1"/>
    <sheet name="Foglio1" sheetId="2" state="hidden" r:id="rId2"/>
  </sheets>
  <definedNames>
    <definedName name="_xlnm._FilterDatabase" localSheetId="0" hidden="1">'Schema offerta econ '!$A$16:$N$42</definedName>
    <definedName name="_xlnm.Print_Area" localSheetId="0">'Schema offerta econ '!$B$15:$I$64</definedName>
  </definedNames>
  <calcPr calcId="191029"/>
</workbook>
</file>

<file path=xl/calcChain.xml><?xml version="1.0" encoding="utf-8"?>
<calcChain xmlns="http://schemas.openxmlformats.org/spreadsheetml/2006/main">
  <c r="H51" i="1" l="1"/>
  <c r="H50" i="1"/>
  <c r="H49" i="1"/>
  <c r="H48" i="1"/>
  <c r="H47" i="1"/>
  <c r="F51" i="1" l="1"/>
  <c r="I51" i="1" s="1"/>
  <c r="C12" i="1" s="1"/>
  <c r="B12" i="1" l="1"/>
  <c r="H42" i="1"/>
  <c r="F42" i="1"/>
  <c r="I42" i="1" l="1"/>
  <c r="C9" i="1" s="1"/>
  <c r="B9" i="1"/>
  <c r="F50" i="1"/>
  <c r="I50" i="1" s="1"/>
  <c r="F49" i="1"/>
  <c r="I49" i="1" s="1"/>
  <c r="F48" i="1"/>
  <c r="I48" i="1" s="1"/>
  <c r="F47" i="1"/>
  <c r="I47" i="1" l="1"/>
  <c r="C11" i="1" s="1"/>
  <c r="B11" i="1"/>
  <c r="B13" i="1" s="1"/>
  <c r="H41" i="1"/>
  <c r="H40" i="1"/>
  <c r="H39" i="1"/>
  <c r="H38" i="1"/>
  <c r="H37" i="1"/>
  <c r="H36" i="1"/>
  <c r="H35" i="1"/>
  <c r="H34" i="1"/>
  <c r="H33" i="1"/>
  <c r="H32" i="1"/>
  <c r="H31" i="1"/>
  <c r="H30" i="1"/>
  <c r="H29" i="1"/>
  <c r="H28" i="1"/>
  <c r="H27" i="1"/>
  <c r="H26" i="1"/>
  <c r="H25" i="1"/>
  <c r="H24" i="1"/>
  <c r="H23" i="1"/>
  <c r="H22" i="1"/>
  <c r="H21" i="1"/>
  <c r="H20" i="1"/>
  <c r="H19" i="1"/>
  <c r="H18" i="1"/>
  <c r="H17" i="1"/>
  <c r="F41" i="1"/>
  <c r="I41" i="1" s="1"/>
  <c r="F40" i="1"/>
  <c r="I40" i="1" s="1"/>
  <c r="F39" i="1"/>
  <c r="I39" i="1" s="1"/>
  <c r="F38" i="1"/>
  <c r="I38" i="1" s="1"/>
  <c r="F37" i="1"/>
  <c r="I37" i="1" s="1"/>
  <c r="F36" i="1"/>
  <c r="I36" i="1" s="1"/>
  <c r="F35" i="1"/>
  <c r="I35" i="1" s="1"/>
  <c r="F34" i="1"/>
  <c r="I34" i="1" s="1"/>
  <c r="F33" i="1"/>
  <c r="I33" i="1" s="1"/>
  <c r="F32" i="1"/>
  <c r="I32" i="1" s="1"/>
  <c r="F31" i="1"/>
  <c r="I31" i="1" s="1"/>
  <c r="F30" i="1"/>
  <c r="I30" i="1" s="1"/>
  <c r="F29" i="1"/>
  <c r="I29" i="1" s="1"/>
  <c r="F28" i="1"/>
  <c r="I28" i="1" s="1"/>
  <c r="F27" i="1"/>
  <c r="I27" i="1" s="1"/>
  <c r="F26" i="1"/>
  <c r="I26" i="1" s="1"/>
  <c r="F25" i="1"/>
  <c r="I25" i="1" s="1"/>
  <c r="F24" i="1"/>
  <c r="I24" i="1" s="1"/>
  <c r="F23" i="1"/>
  <c r="I23" i="1" s="1"/>
  <c r="F22" i="1"/>
  <c r="I22" i="1" s="1"/>
  <c r="F21" i="1"/>
  <c r="I21" i="1" s="1"/>
  <c r="F20" i="1"/>
  <c r="I20" i="1" s="1"/>
  <c r="F19" i="1"/>
  <c r="I19" i="1" s="1"/>
  <c r="F18" i="1"/>
  <c r="I18" i="1" s="1"/>
  <c r="C13" i="1" l="1"/>
  <c r="F17" i="1"/>
  <c r="B8" i="1" s="1"/>
  <c r="I17" i="1" l="1"/>
  <c r="C8" i="1" s="1"/>
  <c r="B10" i="1"/>
  <c r="B14" i="1" s="1"/>
  <c r="C10" i="1" l="1"/>
  <c r="C14" i="1" s="1"/>
</calcChain>
</file>

<file path=xl/sharedStrings.xml><?xml version="1.0" encoding="utf-8"?>
<sst xmlns="http://schemas.openxmlformats.org/spreadsheetml/2006/main" count="136" uniqueCount="93">
  <si>
    <t xml:space="preserve">Luogo e data: </t>
  </si>
  <si>
    <t>………………………………………………………………..</t>
  </si>
  <si>
    <r>
      <rPr>
        <b/>
        <sz val="11"/>
        <rFont val="Calibri"/>
        <family val="2"/>
        <scheme val="minor"/>
      </rPr>
      <t>N.B.</t>
    </r>
    <r>
      <rPr>
        <sz val="11"/>
        <rFont val="Calibri"/>
        <family val="2"/>
        <scheme val="minor"/>
      </rPr>
      <t xml:space="preserve"> In caso di raggruppamento, consorzio, G.E.I.E. non ancora costituito, l’offerta economica deve essere sottoscritta digitalmente, pena l’esclusione del costituendo raggruppamento, dal legale rappresentante (o dal soggetto regolarmente munito dei relativi poteri di firma) di ciascuna impresa raggruppanda.</t>
    </r>
  </si>
  <si>
    <t>DOCUMENTO FIRMATO DIGITALMENTE</t>
  </si>
  <si>
    <t>…………………………………………………….</t>
  </si>
  <si>
    <r>
      <rPr>
        <b/>
        <sz val="11"/>
        <rFont val="Calibri"/>
        <family val="2"/>
        <scheme val="minor"/>
      </rPr>
      <t>N.B.</t>
    </r>
    <r>
      <rPr>
        <sz val="11"/>
        <rFont val="Calibri"/>
        <family val="2"/>
        <scheme val="minor"/>
      </rPr>
      <t xml:space="preserve"> Lo schema di offerta economica deve essere compilato, in ogni sua parte (tutte le celle di colore verde), firmato digitalmente dal Legale Rappresentante o procuratore minuto dei relativi poteri. La cella di colore azzurro, corrispondete al prezzo complessivo offerto per il servizio è data dalla somma automatica delle celle corrispondenti al prezzo offerto per ogni singola voce di costo. </t>
    </r>
  </si>
  <si>
    <t xml:space="preserve">Il sottoscritto: .................................................................................................................................. codice fiscale: ...............................................................................................................
nato a: ..................................... il: ....../......./.............. domiciliato per la carica presso la sede societaria, nella sua qualità di: ...................................................................................................
e legale rappresentante dell’Impresa: ....................................................................................................................................................................................................................................
con sede legale in:  .........................................................................................Via/Piazza: ................................................................................................. C.A.P. ...........................................
Telefono:.........................................................................; PEC:.............................................................................................................................................................................................
codice fiscale: .................................................................................................... Partita I.V.A.: ..............................................................................................................................................
</t>
  </si>
  <si>
    <t>Quantità</t>
  </si>
  <si>
    <t>Fonitura Base/Opzione</t>
  </si>
  <si>
    <t>Part number</t>
  </si>
  <si>
    <t>Prezzo unitario a base d'asta</t>
  </si>
  <si>
    <t>Base d'asta</t>
  </si>
  <si>
    <t xml:space="preserve">Sconto % </t>
  </si>
  <si>
    <t>Prezzo unitario offerto</t>
  </si>
  <si>
    <t>Prezzo complessivo offerto</t>
  </si>
  <si>
    <t>BASE</t>
  </si>
  <si>
    <t>785831-33</t>
  </si>
  <si>
    <t>Descrizione Materiale National Instrumens</t>
  </si>
  <si>
    <t>778964-01</t>
  </si>
  <si>
    <t>PXI 6515 DAQ</t>
  </si>
  <si>
    <t>785024-01</t>
  </si>
  <si>
    <t xml:space="preserve">Terminaliera connessione 100 poli SCB-100° </t>
  </si>
  <si>
    <t>790657-33</t>
  </si>
  <si>
    <t xml:space="preserve">PXIe 8842 CPU </t>
  </si>
  <si>
    <t>781368-01</t>
  </si>
  <si>
    <t>PXIe 1071 chassis</t>
  </si>
  <si>
    <t>784782-01</t>
  </si>
  <si>
    <t>PXIe 1088 chassis</t>
  </si>
  <si>
    <t>787313-01</t>
  </si>
  <si>
    <t xml:space="preserve">PXIe-8245 </t>
  </si>
  <si>
    <t>787288-02</t>
  </si>
  <si>
    <t xml:space="preserve">sbRio-9608 </t>
  </si>
  <si>
    <t>PXIe-8861</t>
  </si>
  <si>
    <t>786371-01</t>
  </si>
  <si>
    <t xml:space="preserve">Rack Mount Kit, Front, Extended Recess, PXI 18-Slot Chassis </t>
  </si>
  <si>
    <t>779372-01</t>
  </si>
  <si>
    <t>Modulo AI NI 9201 D-SUB, +-10v, 12 BIT, 8 ch</t>
  </si>
  <si>
    <t>779139-01</t>
  </si>
  <si>
    <t xml:space="preserve">Modulo DI NI 9425 sinking D-SUB, 24v, 32 ch  </t>
  </si>
  <si>
    <t>779891-01</t>
  </si>
  <si>
    <t xml:space="preserve">Modulo RS232 NI 9870, 4 porte e 4 cavi 10P10C-DE9   </t>
  </si>
  <si>
    <t>779892-01</t>
  </si>
  <si>
    <t>781030-01</t>
  </si>
  <si>
    <t xml:space="preserve">Modulo DI/DO NI 9375, Serie C Sub-D 16DI - 16DO   </t>
  </si>
  <si>
    <t>781098-01</t>
  </si>
  <si>
    <t xml:space="preserve">Modulo Uscita tensione NI 9269, 4 ch, +-10 V, ISO ch - ch </t>
  </si>
  <si>
    <t>779357-01</t>
  </si>
  <si>
    <t xml:space="preserve">Modulo AI NI 9205 D-SUB, +-10v, 16 BIT, 32 ch  </t>
  </si>
  <si>
    <t>784788-01</t>
  </si>
  <si>
    <t xml:space="preserve">Modulo per termocoppia NI 9210 Serie C, 24bit, 4 ch     </t>
  </si>
  <si>
    <t>196375-01</t>
  </si>
  <si>
    <t xml:space="preserve">Backshell NI 9971 blocco con 2 posizioni   </t>
  </si>
  <si>
    <t>785623-01</t>
  </si>
  <si>
    <t>NI cRIO-9045, (cRIO-9045, Dual-Core da 1,3 GHz, FPGA 70T, 8 slot, RT, non XT)</t>
  </si>
  <si>
    <t>NI 9205 with Dsub, (Modulo AI NI 9205 a 32 canali, ±10 V, 250 kS/s, 16 bit con D-SUB)</t>
  </si>
  <si>
    <t>781503-01</t>
  </si>
  <si>
    <t>NI 9923 Front-mount D-SUB to screw terminals, (Terminaliera per montaggio frontale NI 9923 per moduli D-Sub a 37 pin)</t>
  </si>
  <si>
    <t>NI 9870 with (4) 10P10C to DE9 Cables, (Modulo seriale RS232 a 4 porte NI 9870 con 4 cavi 10P10C-DE9)</t>
  </si>
  <si>
    <t>787026-01</t>
  </si>
  <si>
    <t xml:space="preserve">PXIe-1083 </t>
  </si>
  <si>
    <t>940006-10</t>
  </si>
  <si>
    <t>788431-35</t>
  </si>
  <si>
    <t>940011-01</t>
  </si>
  <si>
    <t>Rinnovo Licenza LabView</t>
  </si>
  <si>
    <t>Rinnovo DSC</t>
  </si>
  <si>
    <t>Rinnovo Licenze OPCU toolkit</t>
  </si>
  <si>
    <t>Rinnovo Licenza Vision</t>
  </si>
  <si>
    <t>FORNITURE HARDWARE E SOFTWARE</t>
  </si>
  <si>
    <t>BASE D'ASTA</t>
  </si>
  <si>
    <t>185095-01</t>
  </si>
  <si>
    <t>Tempi di consegna</t>
  </si>
  <si>
    <t>30 gg</t>
  </si>
  <si>
    <t>60 gg</t>
  </si>
  <si>
    <t>90 gg</t>
  </si>
  <si>
    <t>120 gg</t>
  </si>
  <si>
    <t>SUBTOTALE - HARDWARE</t>
  </si>
  <si>
    <t>SUBTOTALE - SOFTWARE</t>
  </si>
  <si>
    <r>
      <t>Cavo 100 poli</t>
    </r>
    <r>
      <rPr>
        <sz val="14"/>
        <color rgb="FF161616"/>
        <rFont val="Calibri"/>
        <family val="2"/>
      </rPr>
      <t xml:space="preserve"> type SH100-100-F 1 metro</t>
    </r>
  </si>
  <si>
    <r>
      <t xml:space="preserve">Modulo RS422/485 NI 9871, 4 porte e 4 cavi 10P10C-DE9  </t>
    </r>
    <r>
      <rPr>
        <sz val="14"/>
        <color theme="1"/>
        <rFont val="Calibri"/>
        <family val="2"/>
      </rPr>
      <t xml:space="preserve"> </t>
    </r>
  </si>
  <si>
    <t>ATTIVITA' OPZIONALE - HARDWARE</t>
  </si>
  <si>
    <t>ATTIVITA' OPZIONALE - SOFTWARE</t>
  </si>
  <si>
    <t>ATTIVITA' BASE - HARDWARE</t>
  </si>
  <si>
    <t>ATTIVITA' BASE - SOFTWARE</t>
  </si>
  <si>
    <t>OPZIONALE</t>
  </si>
  <si>
    <t>MATERIALE EVENTUALE DA ORDINARE INCORSO D'ANNO</t>
  </si>
  <si>
    <t xml:space="preserve">OFFERTA ECONOMICA PER RDO_Hardware-Software                                                                                                                   </t>
  </si>
  <si>
    <r>
      <t xml:space="preserve">• non è ammessa offerta pari o superiore alla base d’asta 
• i valori offerti in euro dovranno essere espressi con un numero di cifre decimali dopo la virgola pari a 2 (due); nel caso in cui tali valori dovessero essere espressi con un numero di cifre decimali dopo la virgola superiore a 2 (due), saranno considerate esclusivamente le prime 2 (due) cifre decimali dopo la virgola, senza procedere ad alcun arrotondamento      </t>
    </r>
    <r>
      <rPr>
        <sz val="11"/>
        <color theme="1"/>
        <rFont val="Calibri"/>
        <family val="2"/>
        <scheme val="minor"/>
      </rPr>
      <t xml:space="preserve">                                                                                                                                                                                                                                                                                                                       DICHIARA CHE                                                                                                                                         
• la presente offerta è irrevocabile e impegnativa per 180 giorni dal termine ultimo per la presentazione dell’offerta                                                                                                                                                                                                                                                                                                                                                                             • il prezzo totale offerto è comprensivo di ogni prestazione, fornitura ed onere, necessari a garantire la completa esecuzione a regola d’arte dei lavori oggetto della presente procedura;                                                                                                                                                                                                                                                  • che i prezzi offerti sono remunerativi, onnicomprensivi di quanto serve per il regolare svolgimento delle prestazioni richieste e consentono di assicurare ai lavoratori eventualmente impiegati il trattamento economico e                                                                                                                                                      contributivo minimo previsto dal contratto collettivo nazionale di lavoro vigente.
</t>
    </r>
  </si>
  <si>
    <t>• la presente offerta è irrevocabile e impegnativa per 180 giorni dal termine ultimo per la presentazione dell’offerta                                                                                                                                                                                                                                                                                                                      • il prezzo unitario del prodotto offerto è comprensivo di ogni prestazione, fornitura ed onere, necessari a garantire la completa esecuzione a regola d’arte della fornitura oggetto della presente procedura</t>
  </si>
  <si>
    <t>Costi della manodopera stimati per l'esecuzione</t>
  </si>
  <si>
    <t>Costi della sicurezza aziendali INTERNI dell'operatore</t>
  </si>
  <si>
    <t xml:space="preserve">IMPORTO COMPLESSIVO  OFFERTO </t>
  </si>
  <si>
    <t>PXIe-7820R</t>
  </si>
  <si>
    <t>783484-01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</si>
</sst>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 _€_-;\-* #,##0.00\ _€_-;_-* &quot;-&quot;??\ _€_-;_-@_-"/>
    <numFmt numFmtId="164" formatCode="#,##0\ &quot;€&quot;;[Red]#,##0\ &quot;€&quot;"/>
    <numFmt numFmtId="165" formatCode="_-* #,##0\ _€_-;\-* #,##0\ _€_-;_-* &quot;-&quot;??\ _€_-;_-@_-"/>
    <numFmt numFmtId="166" formatCode="#,##0.00\ &quot;€&quot;;[Red]#,##0.00\ &quot;€&quot;"/>
  </numFmts>
  <fonts count="19"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b/>
      <sz val="11"/>
      <color rgb="FFFF0000"/>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sz val="11"/>
      <color theme="1"/>
      <name val="Calibri"/>
      <family val="2"/>
      <scheme val="minor"/>
    </font>
    <font>
      <b/>
      <sz val="18"/>
      <color theme="0"/>
      <name val="Calibri"/>
      <family val="2"/>
      <scheme val="minor"/>
    </font>
    <font>
      <b/>
      <sz val="18"/>
      <color theme="1"/>
      <name val="Calibri"/>
      <family val="2"/>
      <scheme val="minor"/>
    </font>
    <font>
      <sz val="11"/>
      <color theme="1"/>
      <name val="Calibri"/>
      <family val="2"/>
    </font>
    <font>
      <b/>
      <sz val="18"/>
      <color rgb="FFFF0000"/>
      <name val="Calibri"/>
      <family val="2"/>
      <scheme val="minor"/>
    </font>
    <font>
      <sz val="18"/>
      <color theme="1"/>
      <name val="Calibri"/>
      <family val="2"/>
      <scheme val="minor"/>
    </font>
    <font>
      <sz val="14"/>
      <color theme="1"/>
      <name val="Calibri"/>
      <family val="2"/>
    </font>
    <font>
      <b/>
      <sz val="14"/>
      <color rgb="FFFF0000"/>
      <name val="Calibri"/>
      <family val="2"/>
      <scheme val="minor"/>
    </font>
    <font>
      <sz val="14"/>
      <color rgb="FF161616"/>
      <name val="Calibri"/>
      <family val="2"/>
    </font>
    <font>
      <sz val="14"/>
      <color rgb="FF00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s>
  <borders count="1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0" fontId="9" fillId="0" borderId="0"/>
  </cellStyleXfs>
  <cellXfs count="82">
    <xf numFmtId="0" fontId="0" fillId="0" borderId="0" xfId="0"/>
    <xf numFmtId="0" fontId="0" fillId="0" borderId="0" xfId="0" applyProtection="1"/>
    <xf numFmtId="0" fontId="2" fillId="0" borderId="0" xfId="0" applyFont="1" applyProtection="1"/>
    <xf numFmtId="0" fontId="3" fillId="0" borderId="0" xfId="0" applyFont="1" applyProtection="1"/>
    <xf numFmtId="0" fontId="0" fillId="0" borderId="0" xfId="0" applyFont="1" applyProtection="1"/>
    <xf numFmtId="0" fontId="5" fillId="0" borderId="0" xfId="0" applyFont="1" applyAlignment="1" applyProtection="1">
      <alignment horizontal="left"/>
    </xf>
    <xf numFmtId="0" fontId="4" fillId="0" borderId="0" xfId="0" applyFont="1" applyAlignment="1" applyProtection="1">
      <alignment horizontal="center"/>
    </xf>
    <xf numFmtId="0" fontId="4" fillId="0" borderId="0" xfId="0" applyFont="1" applyAlignment="1" applyProtection="1">
      <alignment horizontal="right"/>
    </xf>
    <xf numFmtId="0" fontId="1" fillId="0" borderId="0" xfId="0" applyFont="1" applyFill="1" applyBorder="1" applyAlignment="1" applyProtection="1">
      <alignment horizontal="center" vertical="center" wrapText="1"/>
    </xf>
    <xf numFmtId="0" fontId="0" fillId="0" borderId="0" xfId="0" applyFill="1" applyProtection="1"/>
    <xf numFmtId="0" fontId="1" fillId="0" borderId="0" xfId="0" applyFont="1" applyFill="1" applyBorder="1" applyAlignment="1" applyProtection="1">
      <alignment horizontal="left" vertical="center" wrapText="1"/>
    </xf>
    <xf numFmtId="0" fontId="6" fillId="0" borderId="0" xfId="0" applyFont="1" applyBorder="1" applyAlignment="1" applyProtection="1">
      <alignment vertical="center" wrapText="1"/>
    </xf>
    <xf numFmtId="0" fontId="7" fillId="0" borderId="0" xfId="0" applyFont="1" applyFill="1" applyBorder="1" applyAlignment="1" applyProtection="1">
      <alignment wrapText="1"/>
      <protection locked="0"/>
    </xf>
    <xf numFmtId="0" fontId="0" fillId="0" borderId="0" xfId="0" applyFill="1" applyBorder="1" applyAlignment="1" applyProtection="1">
      <alignment wrapText="1"/>
    </xf>
    <xf numFmtId="0" fontId="8" fillId="0" borderId="0" xfId="0" applyFont="1" applyFill="1" applyBorder="1" applyAlignment="1" applyProtection="1">
      <alignment vertical="center" wrapText="1"/>
    </xf>
    <xf numFmtId="0" fontId="3" fillId="0" borderId="0" xfId="0" applyFont="1" applyAlignment="1" applyProtection="1">
      <alignment vertical="center" wrapText="1"/>
    </xf>
    <xf numFmtId="0" fontId="3" fillId="0" borderId="0" xfId="0" applyFont="1" applyAlignment="1" applyProtection="1">
      <alignment vertical="top" wrapText="1"/>
    </xf>
    <xf numFmtId="9" fontId="5" fillId="0" borderId="0" xfId="0" applyNumberFormat="1" applyFont="1" applyFill="1" applyBorder="1" applyAlignment="1" applyProtection="1">
      <alignment horizontal="center" vertical="center" wrapText="1"/>
    </xf>
    <xf numFmtId="0" fontId="3" fillId="0" borderId="0" xfId="0" applyFont="1" applyProtection="1">
      <protection locked="0"/>
    </xf>
    <xf numFmtId="0" fontId="3" fillId="0" borderId="0" xfId="0" applyFont="1" applyAlignment="1" applyProtection="1">
      <alignment horizontal="center"/>
      <protection locked="0"/>
    </xf>
    <xf numFmtId="0" fontId="10" fillId="4" borderId="7" xfId="0" applyFont="1" applyFill="1" applyBorder="1" applyAlignment="1">
      <alignment wrapText="1"/>
    </xf>
    <xf numFmtId="43" fontId="10" fillId="4" borderId="6" xfId="1" applyFont="1" applyFill="1" applyBorder="1" applyAlignment="1">
      <alignment wrapText="1"/>
    </xf>
    <xf numFmtId="0" fontId="10" fillId="4" borderId="8" xfId="0" applyFont="1" applyFill="1" applyBorder="1" applyAlignment="1">
      <alignment wrapText="1"/>
    </xf>
    <xf numFmtId="0" fontId="10" fillId="4" borderId="6" xfId="0" applyFont="1" applyFill="1" applyBorder="1" applyAlignment="1">
      <alignment wrapText="1"/>
    </xf>
    <xf numFmtId="164" fontId="10" fillId="4" borderId="12" xfId="1" applyNumberFormat="1" applyFont="1" applyFill="1" applyBorder="1" applyAlignment="1">
      <alignment wrapText="1"/>
    </xf>
    <xf numFmtId="164" fontId="10" fillId="4" borderId="5" xfId="1" applyNumberFormat="1" applyFont="1" applyFill="1" applyBorder="1" applyAlignment="1">
      <alignment wrapText="1"/>
    </xf>
    <xf numFmtId="43" fontId="10" fillId="4" borderId="5" xfId="1" applyFont="1" applyFill="1" applyBorder="1" applyAlignment="1">
      <alignment wrapText="1"/>
    </xf>
    <xf numFmtId="165" fontId="10" fillId="4" borderId="5" xfId="1" applyNumberFormat="1" applyFont="1" applyFill="1" applyBorder="1" applyAlignment="1">
      <alignment wrapText="1"/>
    </xf>
    <xf numFmtId="165" fontId="10" fillId="4" borderId="11" xfId="1" applyNumberFormat="1" applyFont="1" applyFill="1" applyBorder="1" applyAlignment="1">
      <alignment wrapText="1"/>
    </xf>
    <xf numFmtId="0" fontId="0" fillId="0" borderId="0" xfId="0" applyBorder="1" applyAlignment="1" applyProtection="1">
      <alignment horizontal="center" wrapText="1"/>
    </xf>
    <xf numFmtId="0" fontId="1" fillId="0" borderId="0" xfId="0" applyFont="1" applyBorder="1"/>
    <xf numFmtId="0" fontId="12" fillId="0" borderId="0" xfId="0" applyFont="1" applyBorder="1" applyAlignment="1">
      <alignment horizontal="center" vertical="center" wrapText="1"/>
    </xf>
    <xf numFmtId="0" fontId="0" fillId="0" borderId="0" xfId="4" applyFont="1" applyBorder="1" applyAlignment="1">
      <alignment horizontal="center" vertical="center"/>
    </xf>
    <xf numFmtId="44" fontId="0" fillId="0" borderId="0" xfId="3" applyFont="1" applyBorder="1" applyAlignment="1">
      <alignment horizontal="center" vertical="center"/>
    </xf>
    <xf numFmtId="44" fontId="0" fillId="0" borderId="0" xfId="3" applyNumberFormat="1" applyFont="1" applyBorder="1" applyAlignment="1">
      <alignment horizontal="center" vertical="center"/>
    </xf>
    <xf numFmtId="0" fontId="13" fillId="0" borderId="4" xfId="0" applyFont="1" applyBorder="1" applyAlignment="1">
      <alignment horizontal="center" vertical="center"/>
    </xf>
    <xf numFmtId="0" fontId="11" fillId="0" borderId="4" xfId="0" applyFont="1" applyBorder="1" applyAlignment="1">
      <alignment horizontal="center" vertical="center"/>
    </xf>
    <xf numFmtId="166" fontId="14" fillId="0" borderId="4" xfId="0" applyNumberFormat="1" applyFont="1" applyFill="1" applyBorder="1" applyAlignment="1" applyProtection="1">
      <alignment horizontal="center" vertical="center" wrapText="1"/>
    </xf>
    <xf numFmtId="44" fontId="14" fillId="0" borderId="4" xfId="3" applyFont="1" applyBorder="1" applyAlignment="1">
      <alignment horizontal="center" vertical="center"/>
    </xf>
    <xf numFmtId="0" fontId="11" fillId="5" borderId="4" xfId="0" applyFont="1" applyFill="1" applyBorder="1" applyAlignment="1">
      <alignment horizontal="center" vertical="center"/>
    </xf>
    <xf numFmtId="166" fontId="11" fillId="5" borderId="4" xfId="0" applyNumberFormat="1" applyFont="1" applyFill="1" applyBorder="1" applyAlignment="1" applyProtection="1">
      <alignment horizontal="center" vertical="center" wrapText="1"/>
    </xf>
    <xf numFmtId="0" fontId="8" fillId="0" borderId="0" xfId="0" applyFont="1"/>
    <xf numFmtId="0" fontId="7" fillId="0" borderId="4" xfId="0" applyFont="1" applyBorder="1" applyAlignment="1">
      <alignment horizontal="left" vertical="top"/>
    </xf>
    <xf numFmtId="44" fontId="8" fillId="0" borderId="4" xfId="3" applyFont="1" applyBorder="1" applyAlignment="1">
      <alignment horizontal="left" vertical="top"/>
    </xf>
    <xf numFmtId="0" fontId="15" fillId="0" borderId="4" xfId="0" applyFont="1" applyBorder="1" applyAlignment="1">
      <alignment horizontal="left" vertical="top"/>
    </xf>
    <xf numFmtId="44" fontId="8" fillId="0" borderId="4" xfId="3" applyNumberFormat="1" applyFont="1" applyBorder="1" applyAlignment="1">
      <alignment horizontal="left" vertical="top"/>
    </xf>
    <xf numFmtId="0" fontId="15" fillId="0" borderId="4" xfId="4" applyFont="1" applyBorder="1" applyAlignment="1">
      <alignment horizontal="left" vertical="top"/>
    </xf>
    <xf numFmtId="0" fontId="7" fillId="0" borderId="4" xfId="0" applyFont="1" applyBorder="1" applyAlignment="1"/>
    <xf numFmtId="0" fontId="18" fillId="6" borderId="4" xfId="0" applyFont="1" applyFill="1" applyBorder="1" applyAlignment="1">
      <alignment wrapText="1"/>
    </xf>
    <xf numFmtId="44" fontId="8" fillId="0" borderId="4" xfId="3" applyFont="1" applyBorder="1" applyAlignment="1"/>
    <xf numFmtId="0" fontId="11" fillId="7" borderId="4" xfId="0" applyFont="1" applyFill="1" applyBorder="1" applyAlignment="1">
      <alignment horizontal="center" vertical="center"/>
    </xf>
    <xf numFmtId="0" fontId="15" fillId="0" borderId="4" xfId="0" applyFont="1" applyBorder="1" applyAlignment="1">
      <alignment horizontal="left" vertical="top" wrapText="1"/>
    </xf>
    <xf numFmtId="0" fontId="15" fillId="0" borderId="4" xfId="4" applyFont="1" applyBorder="1" applyAlignment="1">
      <alignment horizontal="left" vertical="top" wrapText="1"/>
    </xf>
    <xf numFmtId="0" fontId="0" fillId="0" borderId="0" xfId="0" applyAlignment="1" applyProtection="1">
      <alignment horizontal="center"/>
    </xf>
    <xf numFmtId="0" fontId="10" fillId="4" borderId="9" xfId="0" applyFont="1" applyFill="1" applyBorder="1" applyAlignment="1">
      <alignment horizontal="center" wrapText="1"/>
    </xf>
    <xf numFmtId="0" fontId="8" fillId="0" borderId="4" xfId="4" applyFont="1" applyBorder="1" applyAlignment="1">
      <alignment horizontal="center" vertical="top"/>
    </xf>
    <xf numFmtId="0" fontId="18" fillId="6" borderId="4" xfId="0" applyFont="1" applyFill="1" applyBorder="1" applyAlignment="1">
      <alignment horizontal="center" wrapText="1"/>
    </xf>
    <xf numFmtId="0" fontId="0" fillId="0" borderId="0" xfId="0" applyFont="1" applyAlignment="1" applyProtection="1">
      <alignment horizontal="center"/>
    </xf>
    <xf numFmtId="0" fontId="2" fillId="0" borderId="0" xfId="0" applyFont="1" applyAlignment="1" applyProtection="1">
      <alignment horizontal="center"/>
    </xf>
    <xf numFmtId="0" fontId="3" fillId="0" borderId="0" xfId="0" applyFont="1" applyAlignment="1" applyProtection="1">
      <alignment horizontal="center"/>
    </xf>
    <xf numFmtId="0" fontId="8" fillId="0" borderId="4" xfId="0" applyFont="1" applyFill="1" applyBorder="1" applyAlignment="1" applyProtection="1">
      <alignment horizontal="left" vertical="top"/>
      <protection locked="0"/>
    </xf>
    <xf numFmtId="0" fontId="0" fillId="0" borderId="0" xfId="0" applyFill="1" applyProtection="1">
      <protection locked="0"/>
    </xf>
    <xf numFmtId="0" fontId="0" fillId="0" borderId="4" xfId="0" applyFill="1" applyBorder="1" applyAlignment="1" applyProtection="1">
      <protection locked="0"/>
    </xf>
    <xf numFmtId="0" fontId="11" fillId="3" borderId="4" xfId="0" applyFont="1" applyFill="1" applyBorder="1" applyAlignment="1">
      <alignment horizontal="center" vertical="center"/>
    </xf>
    <xf numFmtId="166" fontId="14" fillId="3" borderId="4" xfId="0" applyNumberFormat="1" applyFont="1" applyFill="1" applyBorder="1" applyAlignment="1" applyProtection="1">
      <alignment horizontal="center" vertical="center" wrapText="1"/>
    </xf>
    <xf numFmtId="166" fontId="11" fillId="3" borderId="4" xfId="0" applyNumberFormat="1" applyFont="1" applyFill="1" applyBorder="1" applyAlignment="1" applyProtection="1">
      <alignment horizontal="center" vertical="center" wrapText="1"/>
    </xf>
    <xf numFmtId="166" fontId="14" fillId="3" borderId="4" xfId="0" applyNumberFormat="1" applyFont="1" applyFill="1" applyBorder="1" applyAlignment="1" applyProtection="1">
      <alignment horizontal="center" vertical="center"/>
    </xf>
    <xf numFmtId="9" fontId="16" fillId="2" borderId="10" xfId="2" applyFont="1" applyFill="1" applyBorder="1" applyAlignment="1" applyProtection="1">
      <alignment horizontal="center" vertical="center" wrapText="1"/>
      <protection locked="0"/>
    </xf>
    <xf numFmtId="9" fontId="16" fillId="2" borderId="5" xfId="2" applyFont="1" applyFill="1" applyBorder="1" applyAlignment="1" applyProtection="1">
      <alignment horizontal="center" vertical="center" wrapText="1"/>
      <protection locked="0"/>
    </xf>
    <xf numFmtId="9" fontId="16" fillId="2" borderId="13" xfId="2"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top" wrapText="1"/>
    </xf>
    <xf numFmtId="0" fontId="3" fillId="0" borderId="1" xfId="0" applyFont="1" applyBorder="1" applyAlignment="1" applyProtection="1">
      <alignment horizontal="left" vertical="top" wrapText="1"/>
    </xf>
    <xf numFmtId="0" fontId="3" fillId="0" borderId="2" xfId="0" applyFont="1" applyBorder="1" applyAlignment="1" applyProtection="1">
      <alignment horizontal="left" vertical="top" wrapText="1"/>
    </xf>
    <xf numFmtId="0" fontId="8" fillId="5" borderId="3" xfId="0" applyFont="1" applyFill="1" applyBorder="1" applyAlignment="1" applyProtection="1">
      <alignment horizontal="left" vertical="top" wrapText="1"/>
      <protection locked="0"/>
    </xf>
    <xf numFmtId="0" fontId="8" fillId="5" borderId="1" xfId="0" applyFont="1" applyFill="1" applyBorder="1" applyAlignment="1" applyProtection="1">
      <alignment horizontal="left" vertical="top" wrapText="1"/>
      <protection locked="0"/>
    </xf>
    <xf numFmtId="0" fontId="8" fillId="5" borderId="2"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cellXfs>
  <cellStyles count="5">
    <cellStyle name="Migliaia" xfId="1" builtinId="3"/>
    <cellStyle name="Normale" xfId="0" builtinId="0"/>
    <cellStyle name="Normale 2" xfId="4" xr:uid="{61271011-E007-43A7-A30D-9971851CD978}"/>
    <cellStyle name="Percentuale" xfId="2" builtinId="5"/>
    <cellStyle name="Valuta" xfId="3"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L62"/>
  <sheetViews>
    <sheetView showGridLines="0" tabSelected="1" topLeftCell="B1" zoomScale="80" zoomScaleNormal="80" workbookViewId="0">
      <selection activeCell="G8" sqref="G8"/>
    </sheetView>
  </sheetViews>
  <sheetFormatPr defaultColWidth="8.85546875" defaultRowHeight="15" x14ac:dyDescent="0.25"/>
  <cols>
    <col min="1" max="1" width="55.42578125" style="1" bestFit="1" customWidth="1"/>
    <col min="2" max="2" width="39.42578125" style="1" bestFit="1" customWidth="1"/>
    <col min="3" max="3" width="76.28515625" style="1" customWidth="1"/>
    <col min="4" max="4" width="9.140625" style="53" customWidth="1"/>
    <col min="5" max="5" width="55.28515625" style="1" bestFit="1" customWidth="1"/>
    <col min="6" max="6" width="21.42578125" style="1" bestFit="1" customWidth="1"/>
    <col min="7" max="7" width="21.140625" style="1" bestFit="1" customWidth="1"/>
    <col min="8" max="8" width="34.7109375" style="1" bestFit="1" customWidth="1"/>
    <col min="9" max="9" width="35.28515625" style="1" bestFit="1" customWidth="1"/>
    <col min="10" max="10" width="41.7109375" style="1" customWidth="1"/>
    <col min="11" max="11" width="12.42578125" style="1" bestFit="1" customWidth="1"/>
    <col min="12" max="12" width="8.85546875" style="1"/>
    <col min="13" max="13" width="11.28515625" style="1" bestFit="1" customWidth="1"/>
    <col min="14" max="14" width="12.42578125" style="1" bestFit="1" customWidth="1"/>
    <col min="15" max="16384" width="8.85546875" style="1"/>
  </cols>
  <sheetData>
    <row r="1" spans="1:10" ht="48" customHeight="1" thickBot="1" x14ac:dyDescent="0.3">
      <c r="A1" s="70" t="s">
        <v>85</v>
      </c>
      <c r="B1" s="71"/>
      <c r="C1" s="71"/>
      <c r="D1" s="71"/>
      <c r="E1" s="72"/>
      <c r="F1" s="11"/>
      <c r="G1" s="11"/>
    </row>
    <row r="2" spans="1:10" ht="135.6" customHeight="1" thickBot="1" x14ac:dyDescent="0.35">
      <c r="A2" s="79" t="s">
        <v>6</v>
      </c>
      <c r="B2" s="80"/>
      <c r="C2" s="80"/>
      <c r="D2" s="80"/>
      <c r="E2" s="81"/>
      <c r="F2" s="12"/>
      <c r="G2" s="12"/>
    </row>
    <row r="3" spans="1:10" ht="148.9" customHeight="1" thickBot="1" x14ac:dyDescent="0.3">
      <c r="A3" s="76" t="s">
        <v>86</v>
      </c>
      <c r="B3" s="77"/>
      <c r="C3" s="77"/>
      <c r="D3" s="77"/>
      <c r="E3" s="78"/>
      <c r="F3" s="13"/>
      <c r="G3" s="13"/>
    </row>
    <row r="4" spans="1:10" ht="49.15" customHeight="1" thickBot="1" x14ac:dyDescent="0.3">
      <c r="A4" s="76" t="s">
        <v>87</v>
      </c>
      <c r="B4" s="77"/>
      <c r="C4" s="77"/>
      <c r="D4" s="77"/>
      <c r="E4" s="78"/>
      <c r="F4" s="14"/>
      <c r="G4" s="14"/>
    </row>
    <row r="5" spans="1:10" ht="32.450000000000003" customHeight="1" x14ac:dyDescent="0.25">
      <c r="A5" s="29"/>
      <c r="B5" s="29"/>
      <c r="C5" s="29"/>
      <c r="D5" s="29"/>
      <c r="E5" s="29"/>
      <c r="F5" s="14"/>
      <c r="G5" s="14"/>
    </row>
    <row r="6" spans="1:10" ht="23.25" x14ac:dyDescent="0.25">
      <c r="A6" s="35"/>
      <c r="D6" s="29"/>
    </row>
    <row r="7" spans="1:10" ht="23.25" x14ac:dyDescent="0.25">
      <c r="A7" s="50" t="s">
        <v>67</v>
      </c>
      <c r="B7" s="50" t="s">
        <v>68</v>
      </c>
      <c r="C7" s="63" t="s">
        <v>90</v>
      </c>
      <c r="D7" s="29"/>
    </row>
    <row r="8" spans="1:10" ht="23.25" x14ac:dyDescent="0.25">
      <c r="A8" s="36" t="s">
        <v>81</v>
      </c>
      <c r="B8" s="38">
        <f>+SUM('Schema offerta econ '!F17:F41)</f>
        <v>70531.796792858731</v>
      </c>
      <c r="C8" s="64">
        <f>+SUM(I17:I41)</f>
        <v>70531.796792858731</v>
      </c>
      <c r="D8" s="29"/>
    </row>
    <row r="9" spans="1:10" ht="36" customHeight="1" x14ac:dyDescent="0.25">
      <c r="A9" s="36" t="s">
        <v>79</v>
      </c>
      <c r="B9" s="37">
        <f>+F42</f>
        <v>15000</v>
      </c>
      <c r="C9" s="64">
        <f>+I42</f>
        <v>15000</v>
      </c>
      <c r="D9" s="29"/>
    </row>
    <row r="10" spans="1:10" ht="36" customHeight="1" x14ac:dyDescent="0.25">
      <c r="A10" s="39" t="s">
        <v>75</v>
      </c>
      <c r="B10" s="40">
        <f>+B8+B9</f>
        <v>85531.796792858731</v>
      </c>
      <c r="C10" s="65">
        <f>+C8+C9</f>
        <v>85531.796792858731</v>
      </c>
      <c r="D10" s="29"/>
    </row>
    <row r="11" spans="1:10" ht="31.9" customHeight="1" x14ac:dyDescent="0.25">
      <c r="A11" s="36" t="s">
        <v>82</v>
      </c>
      <c r="B11" s="38">
        <f>SUM('Schema offerta econ '!F47:F50)</f>
        <v>45800</v>
      </c>
      <c r="C11" s="66">
        <f>+SUM(I47:I50)</f>
        <v>45800</v>
      </c>
    </row>
    <row r="12" spans="1:10" ht="23.25" x14ac:dyDescent="0.25">
      <c r="A12" s="36" t="s">
        <v>80</v>
      </c>
      <c r="B12" s="37">
        <f>+F51</f>
        <v>7000</v>
      </c>
      <c r="C12" s="64">
        <f>+I51</f>
        <v>7000</v>
      </c>
    </row>
    <row r="13" spans="1:10" ht="23.25" x14ac:dyDescent="0.25">
      <c r="A13" s="39" t="s">
        <v>76</v>
      </c>
      <c r="B13" s="40">
        <f>+B11+B12</f>
        <v>52800</v>
      </c>
      <c r="C13" s="65">
        <f>+C11+C12</f>
        <v>52800</v>
      </c>
    </row>
    <row r="14" spans="1:10" ht="37.15" customHeight="1" x14ac:dyDescent="0.25">
      <c r="B14" s="40">
        <f>B10+B13</f>
        <v>138331.79679285875</v>
      </c>
      <c r="C14" s="65">
        <f>C10+C13</f>
        <v>138331.79679285875</v>
      </c>
    </row>
    <row r="15" spans="1:10" s="9" customFormat="1" ht="15.75" thickBot="1" x14ac:dyDescent="0.3">
      <c r="B15" s="10"/>
      <c r="C15" s="10"/>
      <c r="D15" s="17"/>
      <c r="E15" s="10"/>
      <c r="I15" s="8"/>
    </row>
    <row r="16" spans="1:10" s="9" customFormat="1" ht="46.5" x14ac:dyDescent="0.35">
      <c r="A16" s="20" t="s">
        <v>8</v>
      </c>
      <c r="B16" s="22" t="s">
        <v>9</v>
      </c>
      <c r="C16" s="23" t="s">
        <v>17</v>
      </c>
      <c r="D16" s="54" t="s">
        <v>7</v>
      </c>
      <c r="E16" s="24" t="s">
        <v>10</v>
      </c>
      <c r="F16" s="25" t="s">
        <v>11</v>
      </c>
      <c r="G16" s="26" t="s">
        <v>12</v>
      </c>
      <c r="H16" s="27" t="s">
        <v>13</v>
      </c>
      <c r="I16" s="28" t="s">
        <v>14</v>
      </c>
      <c r="J16" s="28" t="s">
        <v>70</v>
      </c>
    </row>
    <row r="17" spans="1:10" s="9" customFormat="1" ht="15.75" customHeight="1" x14ac:dyDescent="0.25">
      <c r="A17" s="42" t="s">
        <v>15</v>
      </c>
      <c r="B17" s="44" t="s">
        <v>18</v>
      </c>
      <c r="C17" s="51" t="s">
        <v>19</v>
      </c>
      <c r="D17" s="55">
        <v>1</v>
      </c>
      <c r="E17" s="43">
        <v>1112</v>
      </c>
      <c r="F17" s="45">
        <f t="shared" ref="F17:F42" si="0">D17*E17</f>
        <v>1112</v>
      </c>
      <c r="G17" s="67"/>
      <c r="H17" s="43">
        <f>E17-(E17*$G$17)</f>
        <v>1112</v>
      </c>
      <c r="I17" s="43">
        <f>F17-(F17*$G$17)</f>
        <v>1112</v>
      </c>
      <c r="J17" s="60"/>
    </row>
    <row r="18" spans="1:10" s="9" customFormat="1" ht="15.75" customHeight="1" x14ac:dyDescent="0.25">
      <c r="A18" s="42" t="s">
        <v>15</v>
      </c>
      <c r="B18" s="44" t="s">
        <v>69</v>
      </c>
      <c r="C18" s="52" t="s">
        <v>77</v>
      </c>
      <c r="D18" s="55">
        <v>1</v>
      </c>
      <c r="E18" s="43">
        <v>319</v>
      </c>
      <c r="F18" s="45">
        <f t="shared" si="0"/>
        <v>319</v>
      </c>
      <c r="G18" s="68"/>
      <c r="H18" s="43">
        <f t="shared" ref="H18:H41" si="1">E18-(E18*$G$17)</f>
        <v>319</v>
      </c>
      <c r="I18" s="43">
        <f t="shared" ref="I18:I41" si="2">F18-(F18*$G$17)</f>
        <v>319</v>
      </c>
      <c r="J18" s="60"/>
    </row>
    <row r="19" spans="1:10" s="9" customFormat="1" ht="15.75" customHeight="1" x14ac:dyDescent="0.25">
      <c r="A19" s="42" t="s">
        <v>15</v>
      </c>
      <c r="B19" s="44" t="s">
        <v>20</v>
      </c>
      <c r="C19" s="52" t="s">
        <v>21</v>
      </c>
      <c r="D19" s="55">
        <v>1</v>
      </c>
      <c r="E19" s="43">
        <v>525</v>
      </c>
      <c r="F19" s="45">
        <f t="shared" si="0"/>
        <v>525</v>
      </c>
      <c r="G19" s="68"/>
      <c r="H19" s="43">
        <f t="shared" si="1"/>
        <v>525</v>
      </c>
      <c r="I19" s="43">
        <f t="shared" si="2"/>
        <v>525</v>
      </c>
      <c r="J19" s="60"/>
    </row>
    <row r="20" spans="1:10" s="9" customFormat="1" ht="15.75" customHeight="1" x14ac:dyDescent="0.25">
      <c r="A20" s="42" t="s">
        <v>15</v>
      </c>
      <c r="B20" s="44" t="s">
        <v>92</v>
      </c>
      <c r="C20" s="51" t="s">
        <v>91</v>
      </c>
      <c r="D20" s="55">
        <v>1</v>
      </c>
      <c r="E20" s="43">
        <v>5231</v>
      </c>
      <c r="F20" s="45">
        <f t="shared" si="0"/>
        <v>5231</v>
      </c>
      <c r="G20" s="68"/>
      <c r="H20" s="43">
        <f t="shared" si="1"/>
        <v>5231</v>
      </c>
      <c r="I20" s="43">
        <f t="shared" si="2"/>
        <v>5231</v>
      </c>
      <c r="J20" s="60"/>
    </row>
    <row r="21" spans="1:10" s="9" customFormat="1" ht="15.75" customHeight="1" x14ac:dyDescent="0.25">
      <c r="A21" s="42" t="s">
        <v>15</v>
      </c>
      <c r="B21" s="44" t="s">
        <v>22</v>
      </c>
      <c r="C21" s="52" t="s">
        <v>23</v>
      </c>
      <c r="D21" s="55">
        <v>1</v>
      </c>
      <c r="E21" s="43">
        <v>4614</v>
      </c>
      <c r="F21" s="45">
        <f t="shared" si="0"/>
        <v>4614</v>
      </c>
      <c r="G21" s="68"/>
      <c r="H21" s="43">
        <f t="shared" si="1"/>
        <v>4614</v>
      </c>
      <c r="I21" s="43">
        <f t="shared" si="2"/>
        <v>4614</v>
      </c>
      <c r="J21" s="60"/>
    </row>
    <row r="22" spans="1:10" s="9" customFormat="1" ht="15.75" customHeight="1" x14ac:dyDescent="0.25">
      <c r="A22" s="42" t="s">
        <v>15</v>
      </c>
      <c r="B22" s="44" t="s">
        <v>24</v>
      </c>
      <c r="C22" s="52" t="s">
        <v>25</v>
      </c>
      <c r="D22" s="55">
        <v>1</v>
      </c>
      <c r="E22" s="43">
        <v>1957</v>
      </c>
      <c r="F22" s="45">
        <f t="shared" si="0"/>
        <v>1957</v>
      </c>
      <c r="G22" s="68"/>
      <c r="H22" s="43">
        <f t="shared" si="1"/>
        <v>1957</v>
      </c>
      <c r="I22" s="43">
        <f t="shared" si="2"/>
        <v>1957</v>
      </c>
      <c r="J22" s="60"/>
    </row>
    <row r="23" spans="1:10" s="9" customFormat="1" ht="15.75" customHeight="1" x14ac:dyDescent="0.25">
      <c r="A23" s="42" t="s">
        <v>15</v>
      </c>
      <c r="B23" s="44" t="s">
        <v>26</v>
      </c>
      <c r="C23" s="52" t="s">
        <v>27</v>
      </c>
      <c r="D23" s="55">
        <v>1</v>
      </c>
      <c r="E23" s="43">
        <v>4872</v>
      </c>
      <c r="F23" s="45">
        <f t="shared" si="0"/>
        <v>4872</v>
      </c>
      <c r="G23" s="68"/>
      <c r="H23" s="43">
        <f t="shared" si="1"/>
        <v>4872</v>
      </c>
      <c r="I23" s="43">
        <f t="shared" si="2"/>
        <v>4872</v>
      </c>
      <c r="J23" s="60"/>
    </row>
    <row r="24" spans="1:10" s="9" customFormat="1" ht="15.75" customHeight="1" x14ac:dyDescent="0.25">
      <c r="A24" s="42" t="s">
        <v>15</v>
      </c>
      <c r="B24" s="44" t="s">
        <v>28</v>
      </c>
      <c r="C24" s="52" t="s">
        <v>29</v>
      </c>
      <c r="D24" s="55">
        <v>2</v>
      </c>
      <c r="E24" s="43">
        <v>1950</v>
      </c>
      <c r="F24" s="45">
        <f t="shared" si="0"/>
        <v>3900</v>
      </c>
      <c r="G24" s="68"/>
      <c r="H24" s="43">
        <f t="shared" si="1"/>
        <v>1950</v>
      </c>
      <c r="I24" s="43">
        <f t="shared" si="2"/>
        <v>3900</v>
      </c>
      <c r="J24" s="60"/>
    </row>
    <row r="25" spans="1:10" s="9" customFormat="1" ht="15.75" customHeight="1" x14ac:dyDescent="0.25">
      <c r="A25" s="42" t="s">
        <v>15</v>
      </c>
      <c r="B25" s="44" t="s">
        <v>30</v>
      </c>
      <c r="C25" s="52" t="s">
        <v>31</v>
      </c>
      <c r="D25" s="55">
        <v>5</v>
      </c>
      <c r="E25" s="43">
        <v>2490</v>
      </c>
      <c r="F25" s="45">
        <f t="shared" si="0"/>
        <v>12450</v>
      </c>
      <c r="G25" s="68"/>
      <c r="H25" s="43">
        <f t="shared" si="1"/>
        <v>2490</v>
      </c>
      <c r="I25" s="43">
        <f t="shared" si="2"/>
        <v>12450</v>
      </c>
      <c r="J25" s="60"/>
    </row>
    <row r="26" spans="1:10" s="9" customFormat="1" ht="15.75" customHeight="1" x14ac:dyDescent="0.25">
      <c r="A26" s="42" t="s">
        <v>15</v>
      </c>
      <c r="B26" s="44" t="s">
        <v>16</v>
      </c>
      <c r="C26" s="52" t="s">
        <v>32</v>
      </c>
      <c r="D26" s="55">
        <v>1</v>
      </c>
      <c r="E26" s="43">
        <v>10600</v>
      </c>
      <c r="F26" s="45">
        <f t="shared" si="0"/>
        <v>10600</v>
      </c>
      <c r="G26" s="68"/>
      <c r="H26" s="43">
        <f t="shared" si="1"/>
        <v>10600</v>
      </c>
      <c r="I26" s="43">
        <f t="shared" si="2"/>
        <v>10600</v>
      </c>
      <c r="J26" s="60"/>
    </row>
    <row r="27" spans="1:10" s="9" customFormat="1" ht="15.75" customHeight="1" x14ac:dyDescent="0.25">
      <c r="A27" s="42" t="s">
        <v>15</v>
      </c>
      <c r="B27" s="44" t="s">
        <v>33</v>
      </c>
      <c r="C27" s="52" t="s">
        <v>34</v>
      </c>
      <c r="D27" s="55">
        <v>4</v>
      </c>
      <c r="E27" s="43">
        <v>550</v>
      </c>
      <c r="F27" s="45">
        <f t="shared" si="0"/>
        <v>2200</v>
      </c>
      <c r="G27" s="68"/>
      <c r="H27" s="43">
        <f t="shared" si="1"/>
        <v>550</v>
      </c>
      <c r="I27" s="43">
        <f t="shared" si="2"/>
        <v>2200</v>
      </c>
      <c r="J27" s="60"/>
    </row>
    <row r="28" spans="1:10" s="9" customFormat="1" ht="15.75" customHeight="1" x14ac:dyDescent="0.25">
      <c r="A28" s="42" t="s">
        <v>15</v>
      </c>
      <c r="B28" s="44" t="s">
        <v>35</v>
      </c>
      <c r="C28" s="52" t="s">
        <v>36</v>
      </c>
      <c r="D28" s="55">
        <v>1</v>
      </c>
      <c r="E28" s="43">
        <v>1100</v>
      </c>
      <c r="F28" s="45">
        <f t="shared" si="0"/>
        <v>1100</v>
      </c>
      <c r="G28" s="68"/>
      <c r="H28" s="43">
        <f t="shared" si="1"/>
        <v>1100</v>
      </c>
      <c r="I28" s="43">
        <f t="shared" si="2"/>
        <v>1100</v>
      </c>
      <c r="J28" s="60"/>
    </row>
    <row r="29" spans="1:10" s="9" customFormat="1" ht="15.75" customHeight="1" x14ac:dyDescent="0.25">
      <c r="A29" s="42" t="s">
        <v>15</v>
      </c>
      <c r="B29" s="44" t="s">
        <v>37</v>
      </c>
      <c r="C29" s="52" t="s">
        <v>38</v>
      </c>
      <c r="D29" s="55">
        <v>1</v>
      </c>
      <c r="E29" s="43">
        <v>1000</v>
      </c>
      <c r="F29" s="45">
        <f t="shared" si="0"/>
        <v>1000</v>
      </c>
      <c r="G29" s="68"/>
      <c r="H29" s="43">
        <f t="shared" si="1"/>
        <v>1000</v>
      </c>
      <c r="I29" s="43">
        <f t="shared" si="2"/>
        <v>1000</v>
      </c>
      <c r="J29" s="60"/>
    </row>
    <row r="30" spans="1:10" s="9" customFormat="1" ht="15.75" customHeight="1" x14ac:dyDescent="0.25">
      <c r="A30" s="42" t="s">
        <v>15</v>
      </c>
      <c r="B30" s="44" t="s">
        <v>39</v>
      </c>
      <c r="C30" s="52" t="s">
        <v>40</v>
      </c>
      <c r="D30" s="55">
        <v>2</v>
      </c>
      <c r="E30" s="43">
        <v>1089.344262295082</v>
      </c>
      <c r="F30" s="45">
        <f t="shared" si="0"/>
        <v>2178.688524590164</v>
      </c>
      <c r="G30" s="68"/>
      <c r="H30" s="43">
        <f t="shared" si="1"/>
        <v>1089.344262295082</v>
      </c>
      <c r="I30" s="43">
        <f t="shared" si="2"/>
        <v>2178.688524590164</v>
      </c>
      <c r="J30" s="60"/>
    </row>
    <row r="31" spans="1:10" s="9" customFormat="1" ht="15.75" customHeight="1" x14ac:dyDescent="0.25">
      <c r="A31" s="42" t="s">
        <v>15</v>
      </c>
      <c r="B31" s="44" t="s">
        <v>41</v>
      </c>
      <c r="C31" s="52" t="s">
        <v>78</v>
      </c>
      <c r="D31" s="55">
        <v>2</v>
      </c>
      <c r="E31" s="43">
        <v>1400</v>
      </c>
      <c r="F31" s="45">
        <f t="shared" si="0"/>
        <v>2800</v>
      </c>
      <c r="G31" s="68"/>
      <c r="H31" s="43">
        <f t="shared" si="1"/>
        <v>1400</v>
      </c>
      <c r="I31" s="43">
        <f t="shared" si="2"/>
        <v>2800</v>
      </c>
      <c r="J31" s="60"/>
    </row>
    <row r="32" spans="1:10" s="9" customFormat="1" ht="15.75" customHeight="1" x14ac:dyDescent="0.25">
      <c r="A32" s="42" t="s">
        <v>15</v>
      </c>
      <c r="B32" s="44" t="s">
        <v>42</v>
      </c>
      <c r="C32" s="52" t="s">
        <v>43</v>
      </c>
      <c r="D32" s="55">
        <v>2</v>
      </c>
      <c r="E32" s="43">
        <v>550</v>
      </c>
      <c r="F32" s="45">
        <f t="shared" si="0"/>
        <v>1100</v>
      </c>
      <c r="G32" s="68"/>
      <c r="H32" s="43">
        <f t="shared" si="1"/>
        <v>550</v>
      </c>
      <c r="I32" s="43">
        <f t="shared" si="2"/>
        <v>1100</v>
      </c>
      <c r="J32" s="60"/>
    </row>
    <row r="33" spans="1:12" s="9" customFormat="1" ht="15.75" customHeight="1" x14ac:dyDescent="0.25">
      <c r="A33" s="42" t="s">
        <v>15</v>
      </c>
      <c r="B33" s="44" t="s">
        <v>44</v>
      </c>
      <c r="C33" s="52" t="s">
        <v>45</v>
      </c>
      <c r="D33" s="55">
        <v>1</v>
      </c>
      <c r="E33" s="43">
        <v>1500</v>
      </c>
      <c r="F33" s="45">
        <f t="shared" si="0"/>
        <v>1500</v>
      </c>
      <c r="G33" s="68"/>
      <c r="H33" s="43">
        <f t="shared" si="1"/>
        <v>1500</v>
      </c>
      <c r="I33" s="43">
        <f t="shared" si="2"/>
        <v>1500</v>
      </c>
      <c r="J33" s="60"/>
    </row>
    <row r="34" spans="1:12" s="9" customFormat="1" ht="15.75" customHeight="1" x14ac:dyDescent="0.25">
      <c r="A34" s="42" t="s">
        <v>15</v>
      </c>
      <c r="B34" s="44" t="s">
        <v>46</v>
      </c>
      <c r="C34" s="52" t="s">
        <v>47</v>
      </c>
      <c r="D34" s="55">
        <v>1</v>
      </c>
      <c r="E34" s="43">
        <v>1300</v>
      </c>
      <c r="F34" s="45">
        <f t="shared" si="0"/>
        <v>1300</v>
      </c>
      <c r="G34" s="68"/>
      <c r="H34" s="43">
        <f t="shared" si="1"/>
        <v>1300</v>
      </c>
      <c r="I34" s="43">
        <f t="shared" si="2"/>
        <v>1300</v>
      </c>
      <c r="J34" s="60"/>
    </row>
    <row r="35" spans="1:12" s="9" customFormat="1" ht="15.75" customHeight="1" x14ac:dyDescent="0.25">
      <c r="A35" s="42" t="s">
        <v>15</v>
      </c>
      <c r="B35" s="44" t="s">
        <v>48</v>
      </c>
      <c r="C35" s="52" t="s">
        <v>49</v>
      </c>
      <c r="D35" s="55">
        <v>1</v>
      </c>
      <c r="E35" s="43">
        <v>900</v>
      </c>
      <c r="F35" s="45">
        <f t="shared" si="0"/>
        <v>900</v>
      </c>
      <c r="G35" s="68"/>
      <c r="H35" s="43">
        <f t="shared" si="1"/>
        <v>900</v>
      </c>
      <c r="I35" s="43">
        <f t="shared" si="2"/>
        <v>900</v>
      </c>
      <c r="J35" s="60"/>
    </row>
    <row r="36" spans="1:12" s="9" customFormat="1" ht="15.75" customHeight="1" x14ac:dyDescent="0.25">
      <c r="A36" s="42" t="s">
        <v>15</v>
      </c>
      <c r="B36" s="44" t="s">
        <v>50</v>
      </c>
      <c r="C36" s="52" t="s">
        <v>51</v>
      </c>
      <c r="D36" s="55">
        <v>2</v>
      </c>
      <c r="E36" s="43">
        <v>100</v>
      </c>
      <c r="F36" s="45">
        <f t="shared" si="0"/>
        <v>200</v>
      </c>
      <c r="G36" s="68"/>
      <c r="H36" s="43">
        <f t="shared" si="1"/>
        <v>100</v>
      </c>
      <c r="I36" s="43">
        <f t="shared" si="2"/>
        <v>200</v>
      </c>
      <c r="J36" s="60"/>
    </row>
    <row r="37" spans="1:12" s="9" customFormat="1" ht="15.75" customHeight="1" x14ac:dyDescent="0.25">
      <c r="A37" s="42" t="s">
        <v>15</v>
      </c>
      <c r="B37" s="44" t="s">
        <v>52</v>
      </c>
      <c r="C37" s="52" t="s">
        <v>53</v>
      </c>
      <c r="D37" s="55">
        <v>1</v>
      </c>
      <c r="E37" s="43">
        <v>4525.4098360655735</v>
      </c>
      <c r="F37" s="45">
        <f t="shared" si="0"/>
        <v>4525.4098360655735</v>
      </c>
      <c r="G37" s="68"/>
      <c r="H37" s="43">
        <f t="shared" si="1"/>
        <v>4525.4098360655735</v>
      </c>
      <c r="I37" s="43">
        <f t="shared" si="2"/>
        <v>4525.4098360655735</v>
      </c>
      <c r="J37" s="60"/>
    </row>
    <row r="38" spans="1:12" s="9" customFormat="1" ht="37.5" x14ac:dyDescent="0.25">
      <c r="A38" s="42" t="s">
        <v>15</v>
      </c>
      <c r="B38" s="44" t="s">
        <v>46</v>
      </c>
      <c r="C38" s="52" t="s">
        <v>54</v>
      </c>
      <c r="D38" s="55">
        <v>1</v>
      </c>
      <c r="E38" s="43">
        <v>1368.032786885246</v>
      </c>
      <c r="F38" s="45">
        <f t="shared" si="0"/>
        <v>1368.032786885246</v>
      </c>
      <c r="G38" s="68"/>
      <c r="H38" s="43">
        <f t="shared" si="1"/>
        <v>1368.032786885246</v>
      </c>
      <c r="I38" s="43">
        <f t="shared" si="2"/>
        <v>1368.032786885246</v>
      </c>
      <c r="J38" s="60"/>
    </row>
    <row r="39" spans="1:12" s="9" customFormat="1" ht="37.5" x14ac:dyDescent="0.25">
      <c r="A39" s="42" t="s">
        <v>15</v>
      </c>
      <c r="B39" s="44" t="s">
        <v>55</v>
      </c>
      <c r="C39" s="52" t="s">
        <v>56</v>
      </c>
      <c r="D39" s="55">
        <v>1</v>
      </c>
      <c r="E39" s="43">
        <v>227.86885245901641</v>
      </c>
      <c r="F39" s="45">
        <f t="shared" si="0"/>
        <v>227.86885245901641</v>
      </c>
      <c r="G39" s="68"/>
      <c r="H39" s="43">
        <f t="shared" si="1"/>
        <v>227.86885245901641</v>
      </c>
      <c r="I39" s="43">
        <f t="shared" si="2"/>
        <v>227.86885245901641</v>
      </c>
      <c r="J39" s="60"/>
    </row>
    <row r="40" spans="1:12" s="9" customFormat="1" ht="37.5" x14ac:dyDescent="0.25">
      <c r="A40" s="42" t="s">
        <v>15</v>
      </c>
      <c r="B40" s="44" t="s">
        <v>39</v>
      </c>
      <c r="C40" s="52" t="s">
        <v>57</v>
      </c>
      <c r="D40" s="55">
        <v>2</v>
      </c>
      <c r="E40" s="43">
        <v>1089.344262295082</v>
      </c>
      <c r="F40" s="45">
        <f t="shared" si="0"/>
        <v>2178.688524590164</v>
      </c>
      <c r="G40" s="68"/>
      <c r="H40" s="43">
        <f t="shared" si="1"/>
        <v>1089.344262295082</v>
      </c>
      <c r="I40" s="43">
        <f t="shared" si="2"/>
        <v>2178.688524590164</v>
      </c>
      <c r="J40" s="60"/>
    </row>
    <row r="41" spans="1:12" s="9" customFormat="1" ht="15.75" customHeight="1" x14ac:dyDescent="0.25">
      <c r="A41" s="42" t="s">
        <v>15</v>
      </c>
      <c r="B41" s="44" t="s">
        <v>58</v>
      </c>
      <c r="C41" s="52" t="s">
        <v>59</v>
      </c>
      <c r="D41" s="55">
        <v>1</v>
      </c>
      <c r="E41" s="43">
        <v>2373.1082682685633</v>
      </c>
      <c r="F41" s="45">
        <f t="shared" si="0"/>
        <v>2373.1082682685633</v>
      </c>
      <c r="G41" s="68"/>
      <c r="H41" s="43">
        <f t="shared" si="1"/>
        <v>2373.1082682685633</v>
      </c>
      <c r="I41" s="43">
        <f t="shared" si="2"/>
        <v>2373.1082682685633</v>
      </c>
      <c r="J41" s="60"/>
      <c r="L41" s="61"/>
    </row>
    <row r="42" spans="1:12" s="9" customFormat="1" ht="24" customHeight="1" x14ac:dyDescent="0.25">
      <c r="A42" s="42" t="s">
        <v>83</v>
      </c>
      <c r="B42" s="44"/>
      <c r="C42" s="52" t="s">
        <v>84</v>
      </c>
      <c r="D42" s="55">
        <v>1</v>
      </c>
      <c r="E42" s="43">
        <v>15000</v>
      </c>
      <c r="F42" s="45">
        <f t="shared" si="0"/>
        <v>15000</v>
      </c>
      <c r="G42" s="69"/>
      <c r="H42" s="43">
        <f t="shared" ref="H42" si="3">E42-(E42*$G$17)</f>
        <v>15000</v>
      </c>
      <c r="I42" s="43">
        <f t="shared" ref="I42" si="4">F42-(F42*$G$17)</f>
        <v>15000</v>
      </c>
      <c r="J42" s="60"/>
    </row>
    <row r="43" spans="1:12" s="9" customFormat="1" ht="15.75" customHeight="1" x14ac:dyDescent="0.25">
      <c r="A43" s="30"/>
      <c r="C43" s="31"/>
      <c r="D43" s="32"/>
      <c r="E43" s="33"/>
      <c r="F43" s="34"/>
      <c r="H43" s="33"/>
      <c r="I43" s="33"/>
      <c r="J43" s="61"/>
    </row>
    <row r="44" spans="1:12" s="9" customFormat="1" x14ac:dyDescent="0.25">
      <c r="B44" s="10"/>
      <c r="C44" s="10"/>
      <c r="D44" s="17"/>
      <c r="E44" s="10"/>
      <c r="I44" s="8"/>
    </row>
    <row r="45" spans="1:12" s="9" customFormat="1" ht="15.75" thickBot="1" x14ac:dyDescent="0.3">
      <c r="B45" s="10"/>
      <c r="C45" s="10"/>
      <c r="D45" s="17"/>
      <c r="E45" s="10"/>
      <c r="I45" s="8"/>
    </row>
    <row r="46" spans="1:12" s="9" customFormat="1" ht="46.5" x14ac:dyDescent="0.35">
      <c r="A46" s="20" t="s">
        <v>8</v>
      </c>
      <c r="B46" s="22" t="s">
        <v>9</v>
      </c>
      <c r="C46" s="23" t="s">
        <v>17</v>
      </c>
      <c r="D46" s="54" t="s">
        <v>7</v>
      </c>
      <c r="E46" s="24" t="s">
        <v>10</v>
      </c>
      <c r="F46" s="25" t="s">
        <v>11</v>
      </c>
      <c r="G46" s="21" t="s">
        <v>12</v>
      </c>
      <c r="H46" s="27" t="s">
        <v>13</v>
      </c>
      <c r="I46" s="28" t="s">
        <v>14</v>
      </c>
      <c r="J46" s="28" t="s">
        <v>70</v>
      </c>
    </row>
    <row r="47" spans="1:12" s="9" customFormat="1" ht="18.75" x14ac:dyDescent="0.3">
      <c r="A47" s="47" t="s">
        <v>15</v>
      </c>
      <c r="B47" s="48" t="s">
        <v>60</v>
      </c>
      <c r="C47" s="48" t="s">
        <v>63</v>
      </c>
      <c r="D47" s="56">
        <v>6</v>
      </c>
      <c r="E47" s="49">
        <v>6666.666666666667</v>
      </c>
      <c r="F47" s="49">
        <f t="shared" ref="F47:F51" si="5">D47*E47</f>
        <v>40000</v>
      </c>
      <c r="G47" s="67"/>
      <c r="H47" s="49">
        <f>E47-(E47*$G$47)</f>
        <v>6666.666666666667</v>
      </c>
      <c r="I47" s="49">
        <f>F47-(F47*$G$47)</f>
        <v>40000</v>
      </c>
      <c r="J47" s="62"/>
    </row>
    <row r="48" spans="1:12" s="9" customFormat="1" ht="18.75" x14ac:dyDescent="0.3">
      <c r="A48" s="47" t="s">
        <v>15</v>
      </c>
      <c r="B48" s="48" t="s">
        <v>61</v>
      </c>
      <c r="C48" s="48" t="s">
        <v>64</v>
      </c>
      <c r="D48" s="56">
        <v>1</v>
      </c>
      <c r="E48" s="49">
        <v>1500</v>
      </c>
      <c r="F48" s="49">
        <f t="shared" si="5"/>
        <v>1500</v>
      </c>
      <c r="G48" s="68"/>
      <c r="H48" s="49">
        <f t="shared" ref="H48:H51" si="6">E48-(E48*$G$47)</f>
        <v>1500</v>
      </c>
      <c r="I48" s="49">
        <f t="shared" ref="I48:I51" si="7">F48-(F48*$G$47)</f>
        <v>1500</v>
      </c>
      <c r="J48" s="62"/>
    </row>
    <row r="49" spans="1:10" s="9" customFormat="1" ht="18.75" x14ac:dyDescent="0.3">
      <c r="A49" s="47" t="s">
        <v>15</v>
      </c>
      <c r="B49" s="48" t="s">
        <v>60</v>
      </c>
      <c r="C49" s="48" t="s">
        <v>65</v>
      </c>
      <c r="D49" s="56">
        <v>6</v>
      </c>
      <c r="E49" s="49">
        <v>333.33333333333331</v>
      </c>
      <c r="F49" s="49">
        <f t="shared" si="5"/>
        <v>2000</v>
      </c>
      <c r="G49" s="68"/>
      <c r="H49" s="49">
        <f t="shared" si="6"/>
        <v>333.33333333333331</v>
      </c>
      <c r="I49" s="49">
        <f t="shared" si="7"/>
        <v>2000</v>
      </c>
      <c r="J49" s="62"/>
    </row>
    <row r="50" spans="1:10" s="9" customFormat="1" ht="18.75" x14ac:dyDescent="0.3">
      <c r="A50" s="47" t="s">
        <v>15</v>
      </c>
      <c r="B50" s="48" t="s">
        <v>62</v>
      </c>
      <c r="C50" s="48" t="s">
        <v>66</v>
      </c>
      <c r="D50" s="56">
        <v>1</v>
      </c>
      <c r="E50" s="49">
        <v>2300</v>
      </c>
      <c r="F50" s="49">
        <f t="shared" si="5"/>
        <v>2300</v>
      </c>
      <c r="G50" s="68"/>
      <c r="H50" s="49">
        <f t="shared" si="6"/>
        <v>2300</v>
      </c>
      <c r="I50" s="49">
        <f t="shared" si="7"/>
        <v>2300</v>
      </c>
      <c r="J50" s="62"/>
    </row>
    <row r="51" spans="1:10" s="9" customFormat="1" ht="18.75" x14ac:dyDescent="0.3">
      <c r="A51" s="42" t="s">
        <v>83</v>
      </c>
      <c r="B51" s="44"/>
      <c r="C51" s="46" t="s">
        <v>84</v>
      </c>
      <c r="D51" s="56">
        <v>1</v>
      </c>
      <c r="E51" s="49">
        <v>7000</v>
      </c>
      <c r="F51" s="45">
        <f t="shared" si="5"/>
        <v>7000</v>
      </c>
      <c r="G51" s="69"/>
      <c r="H51" s="49">
        <f t="shared" si="6"/>
        <v>7000</v>
      </c>
      <c r="I51" s="49">
        <f t="shared" si="7"/>
        <v>7000</v>
      </c>
      <c r="J51" s="62"/>
    </row>
    <row r="52" spans="1:10" s="9" customFormat="1" x14ac:dyDescent="0.25">
      <c r="A52"/>
      <c r="B52" s="10"/>
      <c r="C52" s="10"/>
      <c r="D52" s="17"/>
      <c r="E52" s="10"/>
      <c r="I52" s="8"/>
    </row>
    <row r="53" spans="1:10" s="9" customFormat="1" ht="37.5" x14ac:dyDescent="0.25">
      <c r="A53" s="52" t="s">
        <v>89</v>
      </c>
      <c r="B53" s="45"/>
      <c r="C53" s="10"/>
      <c r="D53" s="17"/>
      <c r="E53" s="10"/>
      <c r="I53" s="8"/>
      <c r="J53" s="61"/>
    </row>
    <row r="54" spans="1:10" ht="18.75" x14ac:dyDescent="0.25">
      <c r="A54" s="52" t="s">
        <v>88</v>
      </c>
      <c r="B54" s="45"/>
      <c r="C54" s="4"/>
      <c r="D54" s="57"/>
      <c r="E54" s="4"/>
      <c r="F54" s="4"/>
      <c r="G54" s="4"/>
      <c r="H54" s="4"/>
      <c r="I54" s="4"/>
    </row>
    <row r="55" spans="1:10" ht="15.75" thickBot="1" x14ac:dyDescent="0.3">
      <c r="B55" s="4"/>
      <c r="C55" s="4"/>
      <c r="D55" s="57"/>
      <c r="E55" s="4"/>
      <c r="F55" s="4"/>
      <c r="G55" s="4"/>
      <c r="H55" s="4"/>
      <c r="I55" s="4"/>
    </row>
    <row r="56" spans="1:10" ht="42.6" customHeight="1" thickBot="1" x14ac:dyDescent="0.3">
      <c r="A56" s="73" t="s">
        <v>5</v>
      </c>
      <c r="B56" s="74"/>
      <c r="C56" s="74"/>
      <c r="D56" s="75"/>
      <c r="E56" s="15"/>
      <c r="F56" s="15"/>
      <c r="G56" s="15"/>
      <c r="H56" s="15"/>
      <c r="I56" s="15"/>
    </row>
    <row r="57" spans="1:10" ht="42.6" customHeight="1" thickBot="1" x14ac:dyDescent="0.3">
      <c r="A57" s="73" t="s">
        <v>2</v>
      </c>
      <c r="B57" s="74"/>
      <c r="C57" s="74"/>
      <c r="D57" s="75"/>
      <c r="E57" s="16"/>
      <c r="F57" s="16"/>
      <c r="G57" s="16"/>
      <c r="H57" s="16"/>
      <c r="I57" s="16"/>
    </row>
    <row r="58" spans="1:10" x14ac:dyDescent="0.25">
      <c r="B58" s="2"/>
      <c r="C58" s="2"/>
      <c r="D58" s="58"/>
      <c r="E58" s="2"/>
      <c r="F58" s="2"/>
      <c r="G58" s="2"/>
      <c r="H58" s="2"/>
      <c r="I58" s="2"/>
    </row>
    <row r="59" spans="1:10" x14ac:dyDescent="0.25">
      <c r="B59" s="5"/>
      <c r="C59" s="2"/>
      <c r="D59" s="58"/>
      <c r="E59" s="2"/>
      <c r="F59" s="2"/>
      <c r="G59" s="2"/>
      <c r="H59" s="2"/>
      <c r="I59" s="2"/>
    </row>
    <row r="60" spans="1:10" x14ac:dyDescent="0.25">
      <c r="B60" s="6" t="s">
        <v>0</v>
      </c>
      <c r="C60" s="3"/>
      <c r="D60" s="59"/>
      <c r="E60" s="3"/>
      <c r="F60" s="3"/>
      <c r="G60" s="3"/>
      <c r="H60" s="3"/>
      <c r="I60" s="7" t="s">
        <v>3</v>
      </c>
    </row>
    <row r="61" spans="1:10" x14ac:dyDescent="0.25">
      <c r="B61" s="18"/>
      <c r="C61" s="18"/>
      <c r="D61" s="59"/>
      <c r="E61" s="3"/>
      <c r="F61" s="3"/>
      <c r="G61" s="3"/>
      <c r="H61" s="18"/>
      <c r="I61" s="18"/>
    </row>
    <row r="62" spans="1:10" x14ac:dyDescent="0.25">
      <c r="B62" s="18" t="s">
        <v>1</v>
      </c>
      <c r="C62" s="18"/>
      <c r="D62" s="59"/>
      <c r="E62" s="3"/>
      <c r="F62" s="3"/>
      <c r="G62" s="3"/>
      <c r="H62" s="18"/>
      <c r="I62" s="19" t="s">
        <v>4</v>
      </c>
    </row>
  </sheetData>
  <autoFilter ref="A16:N42" xr:uid="{A639BAD0-6D19-4151-ABBB-07C3E08B80E6}"/>
  <mergeCells count="8">
    <mergeCell ref="G17:G42"/>
    <mergeCell ref="G47:G51"/>
    <mergeCell ref="A1:E1"/>
    <mergeCell ref="A57:D57"/>
    <mergeCell ref="A56:D56"/>
    <mergeCell ref="A3:E3"/>
    <mergeCell ref="A4:E4"/>
    <mergeCell ref="A2:E2"/>
  </mergeCells>
  <pageMargins left="0.70866141732283472" right="0.70866141732283472" top="0.74803149606299213" bottom="0.74803149606299213" header="0.31496062992125984" footer="0.31496062992125984"/>
  <pageSetup paperSize="9" scale="30" orientation="landscape" r:id="rId1"/>
  <extLst>
    <ext xmlns:x14="http://schemas.microsoft.com/office/spreadsheetml/2009/9/main" uri="{CCE6A557-97BC-4b89-ADB6-D9C93CAAB3DF}">
      <x14:dataValidations xmlns:xm="http://schemas.microsoft.com/office/excel/2006/main" disablePrompts="1" count="2">
        <x14:dataValidation type="list" errorStyle="warning" showInputMessage="1" showErrorMessage="1" xr:uid="{77842CCB-7A7C-46D8-989D-B63588223E33}">
          <x14:formula1>
            <xm:f>Foglio1!$A$1:$A$4</xm:f>
          </x14:formula1>
          <xm:sqref>J17:J42</xm:sqref>
        </x14:dataValidation>
        <x14:dataValidation type="list" allowBlank="1" showInputMessage="1" showErrorMessage="1" xr:uid="{17BA999E-3B98-4050-8C63-1BC0F6E6CB30}">
          <x14:formula1>
            <xm:f>Foglio1!$A$1:$A$4</xm:f>
          </x14:formula1>
          <xm:sqref>J47:J51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23D96-8EF4-42DE-AEBF-3ADE271F8686}">
  <dimension ref="A1:A4"/>
  <sheetViews>
    <sheetView workbookViewId="0">
      <selection sqref="A1:A4"/>
    </sheetView>
  </sheetViews>
  <sheetFormatPr defaultRowHeight="15" x14ac:dyDescent="0.25"/>
  <sheetData>
    <row r="1" spans="1:1" ht="18.75" x14ac:dyDescent="0.3">
      <c r="A1" s="41" t="s">
        <v>71</v>
      </c>
    </row>
    <row r="2" spans="1:1" ht="18.75" x14ac:dyDescent="0.3">
      <c r="A2" s="41" t="s">
        <v>72</v>
      </c>
    </row>
    <row r="3" spans="1:1" ht="18.75" x14ac:dyDescent="0.3">
      <c r="A3" s="41" t="s">
        <v>73</v>
      </c>
    </row>
    <row r="4" spans="1:1" ht="18.75" x14ac:dyDescent="0.3">
      <c r="A4" s="41"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Schema offerta econ </vt:lpstr>
      <vt:lpstr>Foglio1</vt:lpstr>
      <vt:lpstr>'Schema offerta econ '!Area_stampa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2026-06-08T08:43:15Z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